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kpowernetworks.sharepoint.com/sites/EnergyMarketsteam/Shared Documents/12. Performance Reporting/LC31/2024/Procurement Report/"/>
    </mc:Choice>
  </mc:AlternateContent>
  <xr:revisionPtr revIDLastSave="287" documentId="11_BC61C6C893C591E648E15E9E655BAC31551B6F2C" xr6:coauthVersionLast="47" xr6:coauthVersionMax="47" xr10:uidLastSave="{22EEF0F2-A22B-43AB-A2FA-52BC56E3DDEA}"/>
  <bookViews>
    <workbookView xWindow="-15045" yWindow="-16365" windowWidth="29130" windowHeight="16530" xr2:uid="{00000000-000D-0000-FFFF-FFFF00000000}"/>
  </bookViews>
  <sheets>
    <sheet name="Example" sheetId="1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3" l="1"/>
  <c r="Z5" i="13"/>
  <c r="Z6" i="13"/>
  <c r="Z7" i="13"/>
  <c r="Z8" i="13"/>
  <c r="Z3" i="13"/>
  <c r="Y4" i="13"/>
  <c r="Y5" i="13"/>
  <c r="Y6" i="13"/>
  <c r="Y7" i="13"/>
  <c r="Y8" i="13"/>
  <c r="Y3" i="13"/>
  <c r="U6" i="13" l="1"/>
  <c r="W6" i="13" s="1"/>
  <c r="V6" i="13"/>
  <c r="X6" i="13" s="1"/>
  <c r="U7" i="13"/>
  <c r="V7" i="13"/>
  <c r="X7" i="13" s="1"/>
  <c r="U8" i="13"/>
  <c r="V8" i="13"/>
  <c r="X8" i="13" s="1"/>
  <c r="U3" i="13"/>
  <c r="AB6" i="13" l="1"/>
  <c r="W7" i="13"/>
  <c r="AB7" i="13" s="1"/>
  <c r="W8" i="13"/>
  <c r="AB8" i="13" s="1"/>
  <c r="V3" i="13" l="1"/>
  <c r="X3" i="13" s="1"/>
  <c r="U4" i="13"/>
  <c r="W4" i="13" s="1"/>
  <c r="U5" i="13"/>
  <c r="W5" i="13" s="1"/>
  <c r="V4" i="13"/>
  <c r="X4" i="13" s="1"/>
  <c r="V5" i="13"/>
  <c r="X5" i="13" s="1"/>
  <c r="AB4" i="13" l="1"/>
  <c r="AB5" i="13"/>
  <c r="W3" i="13"/>
  <c r="AB3" i="13" s="1"/>
</calcChain>
</file>

<file path=xl/sharedStrings.xml><?xml version="1.0" encoding="utf-8"?>
<sst xmlns="http://schemas.openxmlformats.org/spreadsheetml/2006/main" count="108" uniqueCount="60">
  <si>
    <t>Competition Information</t>
  </si>
  <si>
    <t>Bid Details</t>
  </si>
  <si>
    <t>Bid Assessment</t>
  </si>
  <si>
    <t>Decision Details</t>
  </si>
  <si>
    <t>Competition Zone</t>
  </si>
  <si>
    <t>Product Type</t>
  </si>
  <si>
    <t>Service Period Name</t>
  </si>
  <si>
    <t>Start Date</t>
  </si>
  <si>
    <t>End Date</t>
  </si>
  <si>
    <t>Start Time</t>
  </si>
  <si>
    <t>End Time</t>
  </si>
  <si>
    <t>Required Capacity</t>
  </si>
  <si>
    <t>Estimated no. of Dispatches</t>
  </si>
  <si>
    <t>Estimated Dispatch Duration</t>
  </si>
  <si>
    <t>Utilisation Price Cap (£/MWh)</t>
  </si>
  <si>
    <t>Availability Price Cap (£/MW/h)</t>
  </si>
  <si>
    <t>Offered Capacity (MW/MVar)</t>
  </si>
  <si>
    <t>Maximum Run Time</t>
  </si>
  <si>
    <t>Utilisation Price (£/MWh)</t>
  </si>
  <si>
    <t>Availability Price (£/MW/h)</t>
  </si>
  <si>
    <t>Run time (h)</t>
  </si>
  <si>
    <t>Availability hrs pa</t>
  </si>
  <si>
    <t>MWh</t>
  </si>
  <si>
    <t>Availability cost (£)</t>
  </si>
  <si>
    <t>Utilisation cost (£)</t>
  </si>
  <si>
    <t>Total cost (£)</t>
  </si>
  <si>
    <t>Flex zone budget (£)</t>
  </si>
  <si>
    <t>Comparable rate (£/MWh)</t>
  </si>
  <si>
    <t>Is bid required to fulfill flex volume?</t>
  </si>
  <si>
    <t>Is bid economical?</t>
  </si>
  <si>
    <t>Bid Decision</t>
  </si>
  <si>
    <t>Reason for Rejection</t>
  </si>
  <si>
    <t>Secure</t>
  </si>
  <si>
    <t>Yes</t>
  </si>
  <si>
    <t>Accept</t>
  </si>
  <si>
    <t>No</t>
  </si>
  <si>
    <t>Reject</t>
  </si>
  <si>
    <t>Takeley</t>
  </si>
  <si>
    <t>Sustain</t>
  </si>
  <si>
    <t>Winter 2024/25</t>
  </si>
  <si>
    <t>2024-12-01</t>
  </si>
  <si>
    <t>18:30</t>
  </si>
  <si>
    <t>19:30</t>
  </si>
  <si>
    <t>4:00:00</t>
  </si>
  <si>
    <t>2:00:00</t>
  </si>
  <si>
    <t>12:00:00</t>
  </si>
  <si>
    <t>3:00:00</t>
  </si>
  <si>
    <t>Service Fee (£/MW/Season)</t>
  </si>
  <si>
    <t>Service Fee Cap (£/MW/season)</t>
  </si>
  <si>
    <t>Bid 1</t>
  </si>
  <si>
    <t>Bid 2</t>
  </si>
  <si>
    <t>Bid 3</t>
  </si>
  <si>
    <t>Bid 4</t>
  </si>
  <si>
    <t>Bid 5</t>
  </si>
  <si>
    <t>Bid 6</t>
  </si>
  <si>
    <t>Bid</t>
  </si>
  <si>
    <t>Service fee cost (£)</t>
  </si>
  <si>
    <t>Uneconomic Bid</t>
  </si>
  <si>
    <t/>
  </si>
  <si>
    <t>*Economic bid but delivery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</si>
</sst>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F400]h:mm:ss\ AM/PM"/>
    <numFmt numFmtId="167" formatCode="&quot;£&quot;#,##0"/>
    <numFmt numFmtId="168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Lato"/>
      <family val="2"/>
    </font>
    <font>
      <b/>
      <sz val="10"/>
      <color theme="1"/>
      <name val="Lato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9" tint="0.59999389629810485"/>
        <bgColor rgb="FFBFBFBF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BFBFBF"/>
      </patternFill>
    </fill>
    <fill>
      <patternFill patternType="solid">
        <fgColor theme="9"/>
        <bgColor rgb="FFD8D8D8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65" fontId="0" fillId="0" borderId="0" xfId="0" applyNumberFormat="1"/>
    <xf numFmtId="1" fontId="0" fillId="0" borderId="0" xfId="0" applyNumberFormat="1"/>
    <xf numFmtId="164" fontId="0" fillId="0" borderId="0" xfId="0" applyNumberFormat="1"/>
    <xf numFmtId="167" fontId="0" fillId="0" borderId="0" xfId="0" applyNumberFormat="1"/>
    <xf numFmtId="14" fontId="0" fillId="0" borderId="0" xfId="0" applyNumberFormat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49" fontId="1" fillId="7" borderId="8" xfId="0" applyNumberFormat="1" applyFont="1" applyFill="1" applyBorder="1" applyAlignment="1">
      <alignment horizontal="center" vertical="center" wrapText="1"/>
    </xf>
    <xf numFmtId="0" fontId="0" fillId="5" borderId="9" xfId="0" applyFill="1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523875</xdr:colOff>
      <xdr:row>3</xdr:row>
      <xdr:rowOff>47625</xdr:rowOff>
    </xdr:from>
    <xdr:to>
      <xdr:col>37</xdr:col>
      <xdr:colOff>152400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A1F6D93-FE81-FC14-CF9D-F466FAEBFA28}"/>
            </a:ext>
          </a:extLst>
        </xdr:cNvPr>
        <xdr:cNvSpPr txBox="1"/>
      </xdr:nvSpPr>
      <xdr:spPr>
        <a:xfrm>
          <a:off x="31927800" y="1514475"/>
          <a:ext cx="26765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This is the most optimal results</a:t>
          </a:r>
          <a:r>
            <a:rPr lang="en-GB" sz="1100" baseline="0"/>
            <a:t> to fulfill the volume required at the lost cost.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983B-E480-4422-895D-FF2A33D3D9F7}">
  <dimension ref="A1:AF8"/>
  <sheetViews>
    <sheetView tabSelected="1" workbookViewId="0">
      <selection activeCell="AF29" sqref="AF29"/>
    </sheetView>
  </sheetViews>
  <sheetFormatPr defaultRowHeight="14.5" x14ac:dyDescent="0.35"/>
  <cols>
    <col min="2" max="2" width="17.453125" bestFit="1" customWidth="1"/>
    <col min="4" max="4" width="13.81640625" bestFit="1" customWidth="1"/>
    <col min="5" max="5" width="12.81640625" customWidth="1"/>
    <col min="6" max="6" width="12.54296875" customWidth="1"/>
    <col min="9" max="9" width="9.54296875" bestFit="1" customWidth="1"/>
    <col min="10" max="10" width="13.453125" bestFit="1" customWidth="1"/>
    <col min="11" max="14" width="18.1796875" customWidth="1"/>
    <col min="15" max="15" width="14.453125" customWidth="1"/>
    <col min="16" max="16" width="13.453125" customWidth="1"/>
    <col min="17" max="17" width="24.453125" bestFit="1" customWidth="1"/>
    <col min="18" max="18" width="26.1796875" bestFit="1" customWidth="1"/>
    <col min="19" max="19" width="26.1796875" customWidth="1"/>
    <col min="20" max="20" width="12" bestFit="1" customWidth="1"/>
    <col min="21" max="21" width="9.81640625" customWidth="1"/>
    <col min="23" max="23" width="13" customWidth="1"/>
    <col min="27" max="27" width="15.7265625" customWidth="1"/>
    <col min="28" max="30" width="13.1796875" customWidth="1"/>
    <col min="31" max="31" width="11.81640625" bestFit="1" customWidth="1"/>
    <col min="32" max="32" width="20.81640625" bestFit="1" customWidth="1"/>
  </cols>
  <sheetData>
    <row r="1" spans="1:32" ht="18" customHeight="1" x14ac:dyDescent="0.3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21" t="s">
        <v>1</v>
      </c>
      <c r="P1" s="22"/>
      <c r="Q1" s="22"/>
      <c r="R1" s="22"/>
      <c r="S1" s="23"/>
      <c r="T1" s="17" t="s">
        <v>2</v>
      </c>
      <c r="U1" s="17"/>
      <c r="V1" s="17"/>
      <c r="W1" s="17"/>
      <c r="X1" s="17"/>
      <c r="Y1" s="17"/>
      <c r="Z1" s="17"/>
      <c r="AA1" s="17"/>
      <c r="AB1" s="17"/>
      <c r="AC1" s="17"/>
      <c r="AD1" s="18"/>
      <c r="AE1" s="19" t="s">
        <v>3</v>
      </c>
      <c r="AF1" s="20"/>
    </row>
    <row r="2" spans="1:32" s="14" customFormat="1" ht="83.15" customHeight="1" x14ac:dyDescent="0.3">
      <c r="A2" s="6" t="s">
        <v>55</v>
      </c>
      <c r="B2" s="7" t="s">
        <v>4</v>
      </c>
      <c r="C2" s="7" t="s">
        <v>5</v>
      </c>
      <c r="D2" s="7" t="s">
        <v>6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  <c r="J2" s="7" t="s">
        <v>12</v>
      </c>
      <c r="K2" s="7" t="s">
        <v>13</v>
      </c>
      <c r="L2" s="7" t="s">
        <v>14</v>
      </c>
      <c r="M2" s="7" t="s">
        <v>15</v>
      </c>
      <c r="N2" s="8" t="s">
        <v>48</v>
      </c>
      <c r="O2" s="9" t="s">
        <v>16</v>
      </c>
      <c r="P2" s="10" t="s">
        <v>17</v>
      </c>
      <c r="Q2" s="15" t="s">
        <v>18</v>
      </c>
      <c r="R2" s="15" t="s">
        <v>19</v>
      </c>
      <c r="S2" s="16" t="s">
        <v>47</v>
      </c>
      <c r="T2" s="11" t="s">
        <v>20</v>
      </c>
      <c r="U2" s="11" t="s">
        <v>21</v>
      </c>
      <c r="V2" s="11" t="s">
        <v>22</v>
      </c>
      <c r="W2" s="11" t="s">
        <v>23</v>
      </c>
      <c r="X2" s="11" t="s">
        <v>24</v>
      </c>
      <c r="Y2" s="11" t="s">
        <v>56</v>
      </c>
      <c r="Z2" s="11" t="s">
        <v>25</v>
      </c>
      <c r="AA2" s="11" t="s">
        <v>26</v>
      </c>
      <c r="AB2" s="11" t="s">
        <v>27</v>
      </c>
      <c r="AC2" s="11" t="s">
        <v>28</v>
      </c>
      <c r="AD2" s="12" t="s">
        <v>29</v>
      </c>
      <c r="AE2" s="13" t="s">
        <v>30</v>
      </c>
      <c r="AF2" s="12" t="s">
        <v>31</v>
      </c>
    </row>
    <row r="3" spans="1:32" x14ac:dyDescent="0.35">
      <c r="A3" t="s">
        <v>49</v>
      </c>
      <c r="B3" t="s">
        <v>37</v>
      </c>
      <c r="C3" t="s">
        <v>38</v>
      </c>
      <c r="D3" t="s">
        <v>39</v>
      </c>
      <c r="E3" s="5" t="s">
        <v>40</v>
      </c>
      <c r="F3" s="5">
        <v>45716</v>
      </c>
      <c r="G3" t="s">
        <v>41</v>
      </c>
      <c r="H3" t="s">
        <v>42</v>
      </c>
      <c r="I3">
        <v>7.0000000000000007E-2</v>
      </c>
      <c r="K3" s="1"/>
      <c r="N3">
        <v>100000</v>
      </c>
      <c r="O3" s="27">
        <v>2.0799999999999999E-2</v>
      </c>
      <c r="P3" s="1" t="s">
        <v>43</v>
      </c>
      <c r="S3">
        <v>99000</v>
      </c>
      <c r="T3" s="2">
        <v>0.99999999999999911</v>
      </c>
      <c r="U3" s="2">
        <f>(H3-G3)*24*NETWORKDAYS(E3,F3)</f>
        <v>64.999999999999943</v>
      </c>
      <c r="V3" s="3">
        <f>O3*T3*J3</f>
        <v>0</v>
      </c>
      <c r="W3" s="4">
        <f>U3*R3*O3</f>
        <v>0</v>
      </c>
      <c r="X3" s="4">
        <f>V3*Q3</f>
        <v>0</v>
      </c>
      <c r="Y3" s="4">
        <f>S3*O3</f>
        <v>2059.1999999999998</v>
      </c>
      <c r="Z3" s="4">
        <f>SUM(W3:Y3)</f>
        <v>2059.1999999999998</v>
      </c>
      <c r="AA3" s="4">
        <v>7000.0000000000009</v>
      </c>
      <c r="AB3" s="4">
        <f>Z3/(T3*O3)</f>
        <v>99000.000000000073</v>
      </c>
      <c r="AC3" s="4" t="s">
        <v>35</v>
      </c>
      <c r="AD3" s="4" t="s">
        <v>35</v>
      </c>
      <c r="AE3" t="s">
        <v>36</v>
      </c>
      <c r="AF3" t="s">
        <v>57</v>
      </c>
    </row>
    <row r="4" spans="1:32" x14ac:dyDescent="0.35">
      <c r="A4" t="s">
        <v>50</v>
      </c>
      <c r="B4" t="s">
        <v>37</v>
      </c>
      <c r="C4" t="s">
        <v>32</v>
      </c>
      <c r="D4" t="s">
        <v>39</v>
      </c>
      <c r="E4" s="5" t="s">
        <v>40</v>
      </c>
      <c r="F4" s="5">
        <v>45716</v>
      </c>
      <c r="G4" t="s">
        <v>41</v>
      </c>
      <c r="H4" t="s">
        <v>42</v>
      </c>
      <c r="I4">
        <v>7.0000000000000007E-2</v>
      </c>
      <c r="J4">
        <v>10</v>
      </c>
      <c r="K4">
        <v>1</v>
      </c>
      <c r="L4">
        <v>600</v>
      </c>
      <c r="M4">
        <v>600</v>
      </c>
      <c r="O4" s="27">
        <v>7.0000000000000007E-2</v>
      </c>
      <c r="P4" s="1" t="s">
        <v>44</v>
      </c>
      <c r="Q4">
        <v>510</v>
      </c>
      <c r="R4">
        <v>510</v>
      </c>
      <c r="T4" s="2">
        <v>0.99999999999999911</v>
      </c>
      <c r="U4" s="2">
        <f>(H4-G4)*24*NETWORKDAYS(E4,F4)</f>
        <v>64.999999999999943</v>
      </c>
      <c r="V4" s="3">
        <f>O4*T4*J4</f>
        <v>0.69999999999999951</v>
      </c>
      <c r="W4" s="4">
        <f>U4*R4*O4</f>
        <v>2320.4999999999982</v>
      </c>
      <c r="X4" s="4">
        <f>V4*Q4</f>
        <v>356.99999999999977</v>
      </c>
      <c r="Y4" s="4">
        <f t="shared" ref="Y4:Y8" si="0">S4*O4</f>
        <v>0</v>
      </c>
      <c r="Z4" s="4">
        <f t="shared" ref="Z4:Z8" si="1">SUM(W4:Y4)</f>
        <v>2677.4999999999982</v>
      </c>
      <c r="AA4" s="4">
        <v>7000.0000000000009</v>
      </c>
      <c r="AB4" s="4">
        <f>Z4/(T4*O4)</f>
        <v>38250</v>
      </c>
      <c r="AC4" s="4" t="s">
        <v>33</v>
      </c>
      <c r="AD4" s="4" t="s">
        <v>33</v>
      </c>
      <c r="AE4" t="s">
        <v>36</v>
      </c>
      <c r="AF4" t="s">
        <v>59</v>
      </c>
    </row>
    <row r="5" spans="1:32" x14ac:dyDescent="0.35">
      <c r="A5" t="s">
        <v>51</v>
      </c>
      <c r="B5" t="s">
        <v>37</v>
      </c>
      <c r="C5" t="s">
        <v>38</v>
      </c>
      <c r="D5" t="s">
        <v>39</v>
      </c>
      <c r="E5" s="5" t="s">
        <v>40</v>
      </c>
      <c r="F5" s="5">
        <v>45716</v>
      </c>
      <c r="G5" t="s">
        <v>41</v>
      </c>
      <c r="H5" t="s">
        <v>42</v>
      </c>
      <c r="I5">
        <v>7.0000000000000007E-2</v>
      </c>
      <c r="K5" s="1"/>
      <c r="N5">
        <v>100000</v>
      </c>
      <c r="O5" s="27">
        <v>7.0000000000000007E-2</v>
      </c>
      <c r="P5" s="1" t="s">
        <v>44</v>
      </c>
      <c r="S5">
        <v>85000</v>
      </c>
      <c r="T5" s="2">
        <v>0.99999999999999911</v>
      </c>
      <c r="U5" s="2">
        <f>(H5-G5)*24*NETWORKDAYS(E5,F5)</f>
        <v>64.999999999999943</v>
      </c>
      <c r="V5" s="3">
        <f>O5*T5*J5</f>
        <v>0</v>
      </c>
      <c r="W5" s="4">
        <f>U5*R5*O5</f>
        <v>0</v>
      </c>
      <c r="X5" s="4">
        <f>V5*Q5</f>
        <v>0</v>
      </c>
      <c r="Y5" s="4">
        <f t="shared" si="0"/>
        <v>5950.0000000000009</v>
      </c>
      <c r="Z5" s="4">
        <f t="shared" si="1"/>
        <v>5950.0000000000009</v>
      </c>
      <c r="AA5" s="4">
        <v>7000.0000000000009</v>
      </c>
      <c r="AB5" s="4">
        <f>Z5/(T5*O5)</f>
        <v>85000.000000000073</v>
      </c>
      <c r="AC5" s="4" t="s">
        <v>33</v>
      </c>
      <c r="AD5" s="4" t="s">
        <v>35</v>
      </c>
      <c r="AE5" t="s">
        <v>36</v>
      </c>
      <c r="AF5" t="s">
        <v>57</v>
      </c>
    </row>
    <row r="6" spans="1:32" x14ac:dyDescent="0.35">
      <c r="A6" t="s">
        <v>52</v>
      </c>
      <c r="B6" t="s">
        <v>37</v>
      </c>
      <c r="C6" t="s">
        <v>38</v>
      </c>
      <c r="D6" t="s">
        <v>39</v>
      </c>
      <c r="E6" s="5" t="s">
        <v>40</v>
      </c>
      <c r="F6" s="5">
        <v>45716</v>
      </c>
      <c r="G6" t="s">
        <v>41</v>
      </c>
      <c r="H6" t="s">
        <v>42</v>
      </c>
      <c r="I6">
        <v>7.0000000000000007E-2</v>
      </c>
      <c r="N6">
        <v>100000</v>
      </c>
      <c r="O6" s="27">
        <v>0.01</v>
      </c>
      <c r="P6" t="s">
        <v>43</v>
      </c>
      <c r="S6">
        <v>100000</v>
      </c>
      <c r="T6" s="2">
        <v>0.99999999999999911</v>
      </c>
      <c r="U6" s="2">
        <f t="shared" ref="U6:U8" si="2">(H6-G6)*24*NETWORKDAYS(E6,F6)</f>
        <v>64.999999999999943</v>
      </c>
      <c r="V6" s="3">
        <f t="shared" ref="V6:V8" si="3">O6*T6*J6</f>
        <v>0</v>
      </c>
      <c r="W6" s="4">
        <f t="shared" ref="W6:W8" si="4">U6*R6*O6</f>
        <v>0</v>
      </c>
      <c r="X6" s="4">
        <f t="shared" ref="X6:X8" si="5">V6*Q6</f>
        <v>0</v>
      </c>
      <c r="Y6" s="4">
        <f t="shared" si="0"/>
        <v>1000</v>
      </c>
      <c r="Z6" s="4">
        <f t="shared" si="1"/>
        <v>1000</v>
      </c>
      <c r="AA6" s="4">
        <v>7000.0000000000009</v>
      </c>
      <c r="AB6" s="4">
        <f t="shared" ref="AB6:AB8" si="6">Z6/(T6*O6)</f>
        <v>100000.00000000009</v>
      </c>
      <c r="AC6" s="4" t="s">
        <v>35</v>
      </c>
      <c r="AD6" s="4" t="s">
        <v>33</v>
      </c>
      <c r="AE6" t="s">
        <v>34</v>
      </c>
      <c r="AF6" t="s">
        <v>58</v>
      </c>
    </row>
    <row r="7" spans="1:32" x14ac:dyDescent="0.35">
      <c r="A7" t="s">
        <v>53</v>
      </c>
      <c r="B7" t="s">
        <v>37</v>
      </c>
      <c r="C7" t="s">
        <v>38</v>
      </c>
      <c r="D7" t="s">
        <v>39</v>
      </c>
      <c r="E7" s="5" t="s">
        <v>40</v>
      </c>
      <c r="F7" s="5">
        <v>45716</v>
      </c>
      <c r="G7" t="s">
        <v>41</v>
      </c>
      <c r="H7" t="s">
        <v>42</v>
      </c>
      <c r="I7">
        <v>7.0000000000000007E-2</v>
      </c>
      <c r="N7">
        <v>100000</v>
      </c>
      <c r="O7" s="27">
        <v>6.6000000000000003E-2</v>
      </c>
      <c r="P7" t="s">
        <v>45</v>
      </c>
      <c r="S7">
        <v>100000</v>
      </c>
      <c r="T7" s="2">
        <v>0.99999999999999911</v>
      </c>
      <c r="U7" s="2">
        <f t="shared" si="2"/>
        <v>64.999999999999943</v>
      </c>
      <c r="V7" s="3">
        <f t="shared" si="3"/>
        <v>0</v>
      </c>
      <c r="W7" s="4">
        <f t="shared" si="4"/>
        <v>0</v>
      </c>
      <c r="X7" s="4">
        <f t="shared" si="5"/>
        <v>0</v>
      </c>
      <c r="Y7" s="4">
        <f t="shared" si="0"/>
        <v>6600</v>
      </c>
      <c r="Z7" s="4">
        <f t="shared" si="1"/>
        <v>6600</v>
      </c>
      <c r="AA7" s="4">
        <v>7000.0000000000009</v>
      </c>
      <c r="AB7" s="4">
        <f t="shared" si="6"/>
        <v>100000.00000000007</v>
      </c>
      <c r="AC7" s="4" t="s">
        <v>33</v>
      </c>
      <c r="AD7" s="4" t="s">
        <v>33</v>
      </c>
      <c r="AE7" t="s">
        <v>34</v>
      </c>
      <c r="AF7" t="s">
        <v>58</v>
      </c>
    </row>
    <row r="8" spans="1:32" x14ac:dyDescent="0.35">
      <c r="A8" t="s">
        <v>54</v>
      </c>
      <c r="B8" t="s">
        <v>37</v>
      </c>
      <c r="C8" t="s">
        <v>38</v>
      </c>
      <c r="D8" t="s">
        <v>39</v>
      </c>
      <c r="E8" s="5" t="s">
        <v>40</v>
      </c>
      <c r="F8" s="5">
        <v>45716</v>
      </c>
      <c r="G8" t="s">
        <v>41</v>
      </c>
      <c r="H8" t="s">
        <v>42</v>
      </c>
      <c r="I8">
        <v>7.0000000000000007E-2</v>
      </c>
      <c r="N8">
        <v>100000</v>
      </c>
      <c r="O8" s="27">
        <v>3.6999999999999998E-2</v>
      </c>
      <c r="P8" t="s">
        <v>46</v>
      </c>
      <c r="S8">
        <v>100000</v>
      </c>
      <c r="T8" s="2">
        <v>0.99999999999999911</v>
      </c>
      <c r="U8" s="2">
        <f t="shared" si="2"/>
        <v>64.999999999999943</v>
      </c>
      <c r="V8" s="3">
        <f t="shared" si="3"/>
        <v>0</v>
      </c>
      <c r="W8" s="4">
        <f t="shared" si="4"/>
        <v>0</v>
      </c>
      <c r="X8" s="4">
        <f t="shared" si="5"/>
        <v>0</v>
      </c>
      <c r="Y8" s="4">
        <f t="shared" si="0"/>
        <v>3700</v>
      </c>
      <c r="Z8" s="4">
        <f t="shared" si="1"/>
        <v>3700</v>
      </c>
      <c r="AA8" s="4">
        <v>7000.0000000000009</v>
      </c>
      <c r="AB8" s="4">
        <f t="shared" si="6"/>
        <v>100000.0000000001</v>
      </c>
      <c r="AC8" s="4" t="s">
        <v>35</v>
      </c>
      <c r="AD8" s="4" t="s">
        <v>35</v>
      </c>
      <c r="AE8" t="s">
        <v>36</v>
      </c>
      <c r="AF8" t="s">
        <v>57</v>
      </c>
    </row>
  </sheetData>
  <mergeCells count="4">
    <mergeCell ref="T1:AD1"/>
    <mergeCell ref="AE1:AF1"/>
    <mergeCell ref="A1:N1"/>
    <mergeCell ref="O1:S1"/>
  </mergeCells>
  <phoneticPr fontId="5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E065B7855A9B4283F84E95FF96397A" ma:contentTypeVersion="5" ma:contentTypeDescription="Create a new document." ma:contentTypeScope="" ma:versionID="d4ab4a15951d28e612da4d4c485b12af">
  <xsd:schema xmlns:xsd="http://www.w3.org/2001/XMLSchema" xmlns:xs="http://www.w3.org/2001/XMLSchema" xmlns:p="http://schemas.microsoft.com/office/2006/metadata/properties" xmlns:ns1="http://schemas.microsoft.com/sharepoint/v3" xmlns:ns2="4e98cc37-867e-4df5-9770-6ba7bacb8dab" targetNamespace="http://schemas.microsoft.com/office/2006/metadata/properties" ma:root="true" ma:fieldsID="36ebe3caf54b8f7cbe1dc5bb8e47db13" ns1:_="" ns2:_="">
    <xsd:import namespace="http://schemas.microsoft.com/sharepoint/v3"/>
    <xsd:import namespace="4e98cc37-867e-4df5-9770-6ba7bacb8d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8cc37-867e-4df5-9770-6ba7bacb8d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D5E7A26-F2F9-4662-B922-D69959D6FCCD}"/>
</file>

<file path=customXml/itemProps2.xml><?xml version="1.0" encoding="utf-8"?>
<ds:datastoreItem xmlns:ds="http://schemas.openxmlformats.org/officeDocument/2006/customXml" ds:itemID="{5E3F3B36-F090-4F08-B571-A1AB5B526F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3BC63-078C-4B89-ACEE-C4377E5E0C2A}">
  <ds:schemaRefs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3eb155ad-d854-466f-9e04-ad68c94601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ace8c23-81a7-4721-aab9-a100113b716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Rahim, Zahin</dc:creator>
  <cp:keywords/>
  <dc:description/>
  <cp:lastModifiedBy>Choi, Carol</cp:lastModifiedBy>
  <cp:revision/>
  <dcterms:created xsi:type="dcterms:W3CDTF">2021-06-24T13:54:16Z</dcterms:created>
  <dcterms:modified xsi:type="dcterms:W3CDTF">2024-05-01T15:40:36Z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fe2fa2-8093-4776-8a20-2d25f8c7acf2_Enabled">
    <vt:lpwstr>true</vt:lpwstr>
  </property>
  <property fmtid="{D5CDD505-2E9C-101B-9397-08002B2CF9AE}" pid="3" name="MSIP_Label_24fe2fa2-8093-4776-8a20-2d25f8c7acf2_SetDate">
    <vt:lpwstr>2023-04-13T08:46:08Z</vt:lpwstr>
  </property>
  <property fmtid="{D5CDD505-2E9C-101B-9397-08002B2CF9AE}" pid="4" name="MSIP_Label_24fe2fa2-8093-4776-8a20-2d25f8c7acf2_Method">
    <vt:lpwstr>Standard</vt:lpwstr>
  </property>
  <property fmtid="{D5CDD505-2E9C-101B-9397-08002B2CF9AE}" pid="5" name="MSIP_Label_24fe2fa2-8093-4776-8a20-2d25f8c7acf2_Name">
    <vt:lpwstr>Internal</vt:lpwstr>
  </property>
  <property fmtid="{D5CDD505-2E9C-101B-9397-08002B2CF9AE}" pid="6" name="MSIP_Label_24fe2fa2-8093-4776-8a20-2d25f8c7acf2_SiteId">
    <vt:lpwstr>887a239c-e092-45fe-92c8-d902c3681567</vt:lpwstr>
  </property>
  <property fmtid="{D5CDD505-2E9C-101B-9397-08002B2CF9AE}" pid="7" name="MSIP_Label_24fe2fa2-8093-4776-8a20-2d25f8c7acf2_ActionId">
    <vt:lpwstr>fa2f7e32-4e29-4b76-bc2f-124f02bedd6b</vt:lpwstr>
  </property>
  <property fmtid="{D5CDD505-2E9C-101B-9397-08002B2CF9AE}" pid="8" name="MSIP_Label_24fe2fa2-8093-4776-8a20-2d25f8c7acf2_ContentBits">
    <vt:lpwstr>0</vt:lpwstr>
  </property>
  <property fmtid="{D5CDD505-2E9C-101B-9397-08002B2CF9AE}" pid="9" name="ContentTypeId">
    <vt:lpwstr>0x01010057E065B7855A9B4283F84E95FF96397A</vt:lpwstr>
  </property>
  <property fmtid="{D5CDD505-2E9C-101B-9397-08002B2CF9AE}" pid="10" name="MediaServiceImageTags">
    <vt:lpwstr/>
  </property>
  <property fmtid="{D5CDD505-2E9C-101B-9397-08002B2CF9AE}" pid="11" name="Order">
    <vt:r8>1377100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_ExtendedDescription">
    <vt:lpwstr/>
  </property>
  <property fmtid="{D5CDD505-2E9C-101B-9397-08002B2CF9AE}" pid="19" name="TriggerFlowInfo">
    <vt:lpwstr/>
  </property>
</Properties>
</file>